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<sst xmlns="http://schemas.openxmlformats.org/spreadsheetml/2006/main" count="147" uniqueCount="103">
  <si>
    <t>生活楼改造清单报价（更新至4月11日）-土建</t>
  </si>
  <si>
    <t>序号</t>
  </si>
  <si>
    <t>部位</t>
  </si>
  <si>
    <t>换新内容</t>
  </si>
  <si>
    <t>单位</t>
  </si>
  <si>
    <t>工程量</t>
  </si>
  <si>
    <t>含税综合单价</t>
  </si>
  <si>
    <t>含税合价</t>
  </si>
  <si>
    <t>备注</t>
  </si>
  <si>
    <t>二楼走廊、两个卫生间、吸烟室吊顶换新（新组项）</t>
  </si>
  <si>
    <t>生活楼吊顶换新
1.吊顶形式、吊杆规格、高度:主龙骨及吊杆用原有的;
2.热镀锌次龙骨换新(U75型热镀锌轻钢龙骨);
3.600*600铝合金铝扣板,厚度不低于1mm;
4.含原有吊顶拆除、垃圾处置费、运距综合考虑;
5.符合图纸、标书、相关规范要求;</t>
  </si>
  <si>
    <t>m2</t>
  </si>
  <si>
    <t>吸烟室南窗上窗上弦包铝塑板</t>
  </si>
  <si>
    <t>铝塑板</t>
  </si>
  <si>
    <t>拆窗堵洞</t>
  </si>
  <si>
    <t>恢复成外墙</t>
  </si>
  <si>
    <t>项</t>
  </si>
  <si>
    <t>拆门堵洞</t>
  </si>
  <si>
    <t>拆混凝土雨棚</t>
  </si>
  <si>
    <t>铝板雨篷换新</t>
  </si>
  <si>
    <t>骨架不动</t>
  </si>
  <si>
    <t>玻璃幕墙换新</t>
  </si>
  <si>
    <t>门厅大门外台阶（3.29变化）</t>
  </si>
  <si>
    <t>拆除破损空鼓变形，重新铺贴</t>
  </si>
  <si>
    <t>二楼所有南大窗加东窗加楼梯间窗</t>
  </si>
  <si>
    <t>窗帘换新，颜色式样不变</t>
  </si>
  <si>
    <t>换断桥铝的推拉窗，样式不变</t>
  </si>
  <si>
    <t>二楼走廊墙面</t>
  </si>
  <si>
    <t>腻子乳胶漆，宣传画摘下，装修完再挂上</t>
  </si>
  <si>
    <t>二楼5个房间门（规格：1.45*2.1）</t>
  </si>
  <si>
    <t>闭门器换新，无定位的就行</t>
  </si>
  <si>
    <t>个</t>
  </si>
  <si>
    <t>二楼两个北窗</t>
  </si>
  <si>
    <t>洞口封闭改墙面</t>
  </si>
  <si>
    <t>东楼梯间</t>
  </si>
  <si>
    <t>2.5层平台梁上平线以下腻子乳胶漆，宣传画摘下，装修完再挂上</t>
  </si>
  <si>
    <t>一层门厅与楼梯间之间门</t>
  </si>
  <si>
    <t>拆除将门套处补平并重新喷漆</t>
  </si>
  <si>
    <t>套</t>
  </si>
  <si>
    <t>一层门厅墙面</t>
  </si>
  <si>
    <t>两色腻子乳胶漆</t>
  </si>
  <si>
    <t>一层门厅顶</t>
  </si>
  <si>
    <t>封一个吊顶洞，与另一个洞一样做活的</t>
  </si>
  <si>
    <t>一层门厅与施工方之间门</t>
  </si>
  <si>
    <t>重新喷漆，原来颜色</t>
  </si>
  <si>
    <t>一层门厅大门（规格：5.46*2.79 ）</t>
  </si>
  <si>
    <t>换断桥铝的，样式不变</t>
  </si>
  <si>
    <t>樘</t>
  </si>
  <si>
    <t>一层门厅大门下过门石（规格：0.31*4.75）</t>
  </si>
  <si>
    <t>升级换新</t>
  </si>
  <si>
    <t>整体外墙3个立面</t>
  </si>
  <si>
    <t>铲除裂缝处，腻子涂料新刷，不能扎架子，可用曲臂车，吊篮待定</t>
  </si>
  <si>
    <t>二楼男卫窗换新（3.27增加）</t>
  </si>
  <si>
    <t>二楼走廊西边临时隔断换成永久的隔断（3.27增加）</t>
  </si>
  <si>
    <t>彩钢隔断换成中间龙骨，两面石膏板隔断加腻子乳胶漆，含踢脚线的镶贴等</t>
  </si>
  <si>
    <t>二楼两个卫生间、吸烟室（3.27增加）</t>
  </si>
  <si>
    <t>3个木门1000*2300和门套换新，样式材质不变</t>
  </si>
  <si>
    <t>二楼走廊、两个卫生间、吸烟室（3.27增加）</t>
  </si>
  <si>
    <t>新风口、检查口等换新，样式材质不变</t>
  </si>
  <si>
    <t>二楼男卫蹲便台面（3.27增加）</t>
  </si>
  <si>
    <t>地砖换新（尽量缩小拆旧换新范围）</t>
  </si>
  <si>
    <t>二楼男卫小便地面（3.27增加）</t>
  </si>
  <si>
    <t>二楼大办公室地面清洁打蜡（3.27增加）</t>
  </si>
  <si>
    <t>供应商为通用常用的</t>
  </si>
  <si>
    <t>二楼大办公室内东北角小会议室外隔断（3.27增加）</t>
  </si>
  <si>
    <t>会议室外隔断为双层玻璃中间是百叶的形式，门是单层玻璃门</t>
  </si>
  <si>
    <t>小会议室内做定制木柜（3.27增加）</t>
  </si>
  <si>
    <t>上层带门，下层带门，中部三层为玻璃展示柜与墙平齐</t>
  </si>
  <si>
    <t>小会议室内墙面（3.27增加）</t>
  </si>
  <si>
    <t>腻子乳胶漆换新</t>
  </si>
  <si>
    <t>门厅大门外东侧混凝土台阶（3.29新增）</t>
  </si>
  <si>
    <t>将该混凝土台阶破碎拆除外运</t>
  </si>
  <si>
    <t>门厅外台阶东面沥青路（3.29新增）</t>
  </si>
  <si>
    <t>该段沥青路和路基需切割破碎拆除外运</t>
  </si>
  <si>
    <t>门厅外台阶东面沥青拆除后进行绿化土回填和绿化恢复（3.29新增）</t>
  </si>
  <si>
    <t>绿化土不少于300深，绿化植物与台阶西侧一致对称，都采用偏松灌木</t>
  </si>
  <si>
    <t>门厅外台阶东面台阶和沥青拆除后进行路缘石的铺设</t>
  </si>
  <si>
    <t>路缘石300*120*1000珍珠花（沥青与绿化间）拆旧换新</t>
  </si>
  <si>
    <t>m</t>
  </si>
  <si>
    <t>门厅外台阶东面台阶和沥青拆除后进行散水的恢复和连接（3.29新增）</t>
  </si>
  <si>
    <t>散水做法同电池车间散水，标高与两侧散水衔接好</t>
  </si>
  <si>
    <t>门厅北大门（4.3新增）</t>
  </si>
  <si>
    <t>门厅北大门拆除换石膏板隔断，外面与门厅墙面平齐，内外石膏板、腻子和乳胶漆</t>
  </si>
  <si>
    <t>门厅东侧房间新开一个通向楼梯间的门（4.10新增）</t>
  </si>
  <si>
    <t>包括砸墙，垃圾外运，普通木门及配件，周边墙面和门边腻子和乳胶漆的修复</t>
  </si>
  <si>
    <t>土建合计</t>
  </si>
  <si>
    <t>原做法</t>
  </si>
  <si>
    <t>拆铝合金人工费</t>
  </si>
  <si>
    <t>拆铝合金二层搬运费</t>
  </si>
  <si>
    <t>矿棉板二层运输费</t>
  </si>
  <si>
    <t>矿棉板的材料费</t>
  </si>
  <si>
    <t>矿棉板的安装费</t>
  </si>
  <si>
    <t>附楼铝合金</t>
  </si>
  <si>
    <t>铝合金的一层搬运费</t>
  </si>
  <si>
    <t>铝合金的材料费</t>
  </si>
  <si>
    <t>铝合金的安装费</t>
  </si>
  <si>
    <t>附楼矿棉板</t>
  </si>
  <si>
    <t>矿棉板的一层搬运费</t>
  </si>
  <si>
    <t>拆铝合金换铝合金</t>
  </si>
  <si>
    <t>铝合金的二层搬运</t>
  </si>
  <si>
    <t>铝合金搬运费一层差</t>
  </si>
  <si>
    <t>铝合金材料差</t>
  </si>
  <si>
    <t>铝合金费差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</si>
</sst>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C10" sqref="C10"/>
    </sheetView>
  </sheetViews>
  <sheetFormatPr defaultColWidth="9" defaultRowHeight="14.4" outlineLevelCol="7"/>
  <cols>
    <col min="1" max="1" width="6" style="2" customWidth="1"/>
    <col min="2" max="2" width="20.2222222222222" style="1" customWidth="1"/>
    <col min="3" max="3" width="49.1111111111111" style="1" customWidth="1"/>
    <col min="4" max="4" width="4.88888888888889" style="1" customWidth="1"/>
    <col min="5" max="5" width="8.44444444444444" style="2" customWidth="1"/>
    <col min="6" max="6" width="11.1111111111111" style="1" customWidth="1"/>
    <col min="7" max="7" width="15.2222222222222" style="1" customWidth="1"/>
    <col min="8" max="8" width="13.3333333333333" style="1" customWidth="1"/>
    <col min="9" max="16384" width="9" style="1"/>
  </cols>
  <sheetData>
    <row r="1" ht="15.15" spans="1:5">
      <c r="A1" s="3" t="s">
        <v>0</v>
      </c>
      <c r="B1" s="3"/>
      <c r="C1" s="3"/>
      <c r="D1" s="3"/>
      <c r="E1" s="3"/>
    </row>
    <row r="2" ht="28.8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86.4" spans="1:8">
      <c r="A3" s="7">
        <v>1</v>
      </c>
      <c r="B3" s="8" t="s">
        <v>9</v>
      </c>
      <c r="C3" s="9" t="s">
        <v>10</v>
      </c>
      <c r="D3" s="8" t="s">
        <v>11</v>
      </c>
      <c r="E3" s="10">
        <v>174.95</v>
      </c>
      <c r="F3" s="11"/>
      <c r="G3" s="11">
        <f>F3*E3</f>
        <v>0</v>
      </c>
      <c r="H3" s="12"/>
    </row>
    <row r="4" ht="28.8" spans="1:8">
      <c r="A4" s="7">
        <v>2</v>
      </c>
      <c r="B4" s="8" t="s">
        <v>12</v>
      </c>
      <c r="C4" s="8" t="s">
        <v>13</v>
      </c>
      <c r="D4" s="8" t="s">
        <v>11</v>
      </c>
      <c r="E4" s="10">
        <f>(1.62+4.06-0.55-0.12)*(0.55+0.45)</f>
        <v>5.01</v>
      </c>
      <c r="F4" s="10"/>
      <c r="G4" s="11">
        <f t="shared" ref="G4:G40" si="0">F4*E4</f>
        <v>0</v>
      </c>
      <c r="H4" s="12"/>
    </row>
    <row r="5" s="1" customFormat="1" spans="1:8">
      <c r="A5" s="7">
        <v>3</v>
      </c>
      <c r="B5" s="8" t="s">
        <v>14</v>
      </c>
      <c r="C5" s="8" t="s">
        <v>15</v>
      </c>
      <c r="D5" s="8" t="s">
        <v>16</v>
      </c>
      <c r="E5" s="10">
        <v>1</v>
      </c>
      <c r="F5" s="10"/>
      <c r="G5" s="11">
        <f t="shared" si="0"/>
        <v>0</v>
      </c>
      <c r="H5" s="12"/>
    </row>
    <row r="6" s="1" customFormat="1" spans="1:8">
      <c r="A6" s="7">
        <v>4</v>
      </c>
      <c r="B6" s="8" t="s">
        <v>17</v>
      </c>
      <c r="C6" s="8" t="s">
        <v>15</v>
      </c>
      <c r="D6" s="8" t="s">
        <v>16</v>
      </c>
      <c r="E6" s="10">
        <v>1</v>
      </c>
      <c r="F6" s="10"/>
      <c r="G6" s="11">
        <f t="shared" si="0"/>
        <v>0</v>
      </c>
      <c r="H6" s="12"/>
    </row>
    <row r="7" s="1" customFormat="1" spans="1:8">
      <c r="A7" s="7">
        <v>5</v>
      </c>
      <c r="B7" s="8" t="s">
        <v>18</v>
      </c>
      <c r="C7" s="8" t="s">
        <v>15</v>
      </c>
      <c r="D7" s="8" t="s">
        <v>16</v>
      </c>
      <c r="E7" s="10">
        <v>1</v>
      </c>
      <c r="F7" s="10"/>
      <c r="G7" s="11">
        <f t="shared" si="0"/>
        <v>0</v>
      </c>
      <c r="H7" s="12"/>
    </row>
    <row r="8" s="1" customFormat="1" spans="1:8">
      <c r="A8" s="7">
        <v>6</v>
      </c>
      <c r="B8" s="8" t="s">
        <v>19</v>
      </c>
      <c r="C8" s="8" t="s">
        <v>20</v>
      </c>
      <c r="D8" s="8" t="s">
        <v>11</v>
      </c>
      <c r="E8" s="10">
        <f>6.8*3.5</f>
        <v>23.8</v>
      </c>
      <c r="F8" s="10"/>
      <c r="G8" s="11">
        <f t="shared" si="0"/>
        <v>0</v>
      </c>
      <c r="H8" s="12"/>
    </row>
    <row r="9" s="1" customFormat="1" spans="1:8">
      <c r="A9" s="7">
        <v>7</v>
      </c>
      <c r="B9" s="8" t="s">
        <v>21</v>
      </c>
      <c r="C9" s="8" t="s">
        <v>20</v>
      </c>
      <c r="D9" s="8" t="s">
        <v>11</v>
      </c>
      <c r="E9" s="10">
        <f>5.3*5.9</f>
        <v>31.27</v>
      </c>
      <c r="F9" s="10"/>
      <c r="G9" s="11">
        <f t="shared" si="0"/>
        <v>0</v>
      </c>
      <c r="H9" s="12"/>
    </row>
    <row r="10" s="1" customFormat="1" ht="28.8" spans="1:8">
      <c r="A10" s="7">
        <v>8</v>
      </c>
      <c r="B10" s="8" t="s">
        <v>22</v>
      </c>
      <c r="C10" s="8" t="s">
        <v>23</v>
      </c>
      <c r="D10" s="8" t="s">
        <v>11</v>
      </c>
      <c r="E10" s="10">
        <f>1.5*1.1</f>
        <v>1.65</v>
      </c>
      <c r="F10" s="10"/>
      <c r="G10" s="11">
        <f t="shared" si="0"/>
        <v>0</v>
      </c>
      <c r="H10" s="12"/>
    </row>
    <row r="11" s="1" customFormat="1" ht="28.8" spans="1:8">
      <c r="A11" s="7">
        <v>9</v>
      </c>
      <c r="B11" s="8" t="s">
        <v>24</v>
      </c>
      <c r="C11" s="8" t="s">
        <v>25</v>
      </c>
      <c r="D11" s="8" t="s">
        <v>11</v>
      </c>
      <c r="E11" s="10">
        <f>(92.0886-2.4*1.76-1.16*1.73)*1.2</f>
        <v>103.02936</v>
      </c>
      <c r="F11" s="10"/>
      <c r="G11" s="11">
        <f t="shared" si="0"/>
        <v>0</v>
      </c>
      <c r="H11" s="12"/>
    </row>
    <row r="12" s="1" customFormat="1" ht="28.8" spans="1:8">
      <c r="A12" s="7">
        <v>10</v>
      </c>
      <c r="B12" s="8" t="s">
        <v>24</v>
      </c>
      <c r="C12" s="8" t="s">
        <v>26</v>
      </c>
      <c r="D12" s="8" t="s">
        <v>11</v>
      </c>
      <c r="E12" s="10">
        <v>92.0886</v>
      </c>
      <c r="F12" s="10"/>
      <c r="G12" s="11">
        <f t="shared" si="0"/>
        <v>0</v>
      </c>
      <c r="H12" s="12"/>
    </row>
    <row r="13" spans="1:8">
      <c r="A13" s="7">
        <v>11</v>
      </c>
      <c r="B13" s="8" t="s">
        <v>27</v>
      </c>
      <c r="C13" s="8" t="s">
        <v>28</v>
      </c>
      <c r="D13" s="8" t="s">
        <v>11</v>
      </c>
      <c r="E13" s="10">
        <v>392.1888</v>
      </c>
      <c r="F13" s="10"/>
      <c r="G13" s="11">
        <f t="shared" si="0"/>
        <v>0</v>
      </c>
      <c r="H13" s="12"/>
    </row>
    <row r="14" ht="28.8" spans="1:8">
      <c r="A14" s="7">
        <v>12</v>
      </c>
      <c r="B14" s="8" t="s">
        <v>29</v>
      </c>
      <c r="C14" s="8" t="s">
        <v>30</v>
      </c>
      <c r="D14" s="8" t="s">
        <v>31</v>
      </c>
      <c r="E14" s="10">
        <v>5</v>
      </c>
      <c r="F14" s="10"/>
      <c r="G14" s="11">
        <f t="shared" si="0"/>
        <v>0</v>
      </c>
      <c r="H14" s="12"/>
    </row>
    <row r="15" spans="1:8">
      <c r="A15" s="7">
        <v>13</v>
      </c>
      <c r="B15" s="8" t="s">
        <v>32</v>
      </c>
      <c r="C15" s="8" t="s">
        <v>33</v>
      </c>
      <c r="D15" s="8" t="s">
        <v>11</v>
      </c>
      <c r="E15" s="10">
        <v>2.4</v>
      </c>
      <c r="F15" s="10"/>
      <c r="G15" s="11">
        <f t="shared" si="0"/>
        <v>0</v>
      </c>
      <c r="H15" s="12"/>
    </row>
    <row r="16" ht="28.8" spans="1:8">
      <c r="A16" s="7">
        <v>14</v>
      </c>
      <c r="B16" s="8" t="s">
        <v>34</v>
      </c>
      <c r="C16" s="8" t="s">
        <v>35</v>
      </c>
      <c r="D16" s="8" t="s">
        <v>11</v>
      </c>
      <c r="E16" s="10">
        <v>321.0613</v>
      </c>
      <c r="F16" s="10"/>
      <c r="G16" s="11">
        <f t="shared" si="0"/>
        <v>0</v>
      </c>
      <c r="H16" s="12"/>
    </row>
    <row r="17" ht="28.8" spans="1:8">
      <c r="A17" s="7">
        <v>15</v>
      </c>
      <c r="B17" s="8" t="s">
        <v>36</v>
      </c>
      <c r="C17" s="8" t="s">
        <v>37</v>
      </c>
      <c r="D17" s="8" t="s">
        <v>38</v>
      </c>
      <c r="E17" s="10">
        <v>1</v>
      </c>
      <c r="F17" s="10"/>
      <c r="G17" s="11">
        <f t="shared" si="0"/>
        <v>0</v>
      </c>
      <c r="H17" s="12"/>
    </row>
    <row r="18" spans="1:8">
      <c r="A18" s="7">
        <v>16</v>
      </c>
      <c r="B18" s="8" t="s">
        <v>39</v>
      </c>
      <c r="C18" s="8" t="s">
        <v>40</v>
      </c>
      <c r="D18" s="8" t="s">
        <v>11</v>
      </c>
      <c r="E18" s="10">
        <v>57.209</v>
      </c>
      <c r="F18" s="10"/>
      <c r="G18" s="11">
        <f t="shared" si="0"/>
        <v>0</v>
      </c>
      <c r="H18" s="12"/>
    </row>
    <row r="19" spans="1:8">
      <c r="A19" s="7">
        <v>17</v>
      </c>
      <c r="B19" s="8" t="s">
        <v>41</v>
      </c>
      <c r="C19" s="8" t="s">
        <v>42</v>
      </c>
      <c r="D19" s="8" t="s">
        <v>31</v>
      </c>
      <c r="E19" s="10">
        <v>1</v>
      </c>
      <c r="F19" s="10"/>
      <c r="G19" s="11">
        <f t="shared" si="0"/>
        <v>0</v>
      </c>
      <c r="H19" s="12"/>
    </row>
    <row r="20" s="1" customFormat="1" ht="28.8" spans="1:8">
      <c r="A20" s="7">
        <v>18</v>
      </c>
      <c r="B20" s="8" t="s">
        <v>43</v>
      </c>
      <c r="C20" s="8" t="s">
        <v>44</v>
      </c>
      <c r="D20" s="8" t="s">
        <v>11</v>
      </c>
      <c r="E20" s="10">
        <v>6.032</v>
      </c>
      <c r="F20" s="10"/>
      <c r="G20" s="11">
        <f t="shared" si="0"/>
        <v>0</v>
      </c>
      <c r="H20" s="12"/>
    </row>
    <row r="21" ht="28.8" spans="1:8">
      <c r="A21" s="7">
        <v>19</v>
      </c>
      <c r="B21" s="8" t="s">
        <v>45</v>
      </c>
      <c r="C21" s="8" t="s">
        <v>46</v>
      </c>
      <c r="D21" s="8" t="s">
        <v>47</v>
      </c>
      <c r="E21" s="10">
        <v>1</v>
      </c>
      <c r="F21" s="10"/>
      <c r="G21" s="11">
        <f t="shared" si="0"/>
        <v>0</v>
      </c>
      <c r="H21" s="12"/>
    </row>
    <row r="22" ht="43.2" spans="1:8">
      <c r="A22" s="7">
        <v>20</v>
      </c>
      <c r="B22" s="8" t="s">
        <v>48</v>
      </c>
      <c r="C22" s="8" t="s">
        <v>49</v>
      </c>
      <c r="D22" s="8" t="s">
        <v>11</v>
      </c>
      <c r="E22" s="10">
        <v>1.4725</v>
      </c>
      <c r="F22" s="10"/>
      <c r="G22" s="11">
        <f t="shared" si="0"/>
        <v>0</v>
      </c>
      <c r="H22" s="12"/>
    </row>
    <row r="23" s="1" customFormat="1" ht="28.8" spans="1:8">
      <c r="A23" s="7">
        <v>21</v>
      </c>
      <c r="B23" s="8" t="s">
        <v>50</v>
      </c>
      <c r="C23" s="8" t="s">
        <v>51</v>
      </c>
      <c r="D23" s="8" t="s">
        <v>11</v>
      </c>
      <c r="E23" s="10">
        <v>1500</v>
      </c>
      <c r="F23" s="11"/>
      <c r="G23" s="11">
        <f t="shared" si="0"/>
        <v>0</v>
      </c>
      <c r="H23" s="12"/>
    </row>
    <row r="24" s="1" customFormat="1" ht="28.8" spans="1:8">
      <c r="A24" s="7">
        <v>22</v>
      </c>
      <c r="B24" s="8" t="s">
        <v>52</v>
      </c>
      <c r="C24" s="8" t="s">
        <v>26</v>
      </c>
      <c r="D24" s="8" t="s">
        <v>11</v>
      </c>
      <c r="E24" s="10">
        <f>1.8*1</f>
        <v>1.8</v>
      </c>
      <c r="F24" s="10"/>
      <c r="G24" s="11">
        <f t="shared" si="0"/>
        <v>0</v>
      </c>
      <c r="H24" s="12"/>
    </row>
    <row r="25" s="1" customFormat="1" ht="43.2" spans="1:8">
      <c r="A25" s="7">
        <v>23</v>
      </c>
      <c r="B25" s="8" t="s">
        <v>53</v>
      </c>
      <c r="C25" s="8" t="s">
        <v>54</v>
      </c>
      <c r="D25" s="8" t="s">
        <v>11</v>
      </c>
      <c r="E25" s="10">
        <f>1.82*2.95</f>
        <v>5.369</v>
      </c>
      <c r="F25" s="10"/>
      <c r="G25" s="11">
        <f t="shared" si="0"/>
        <v>0</v>
      </c>
      <c r="H25" s="12"/>
    </row>
    <row r="26" s="1" customFormat="1" ht="28.8" spans="1:8">
      <c r="A26" s="7">
        <v>24</v>
      </c>
      <c r="B26" s="8" t="s">
        <v>55</v>
      </c>
      <c r="C26" s="8" t="s">
        <v>56</v>
      </c>
      <c r="D26" s="8" t="s">
        <v>38</v>
      </c>
      <c r="E26" s="10">
        <v>3</v>
      </c>
      <c r="F26" s="10"/>
      <c r="G26" s="11">
        <f t="shared" si="0"/>
        <v>0</v>
      </c>
      <c r="H26" s="12"/>
    </row>
    <row r="27" s="1" customFormat="1" ht="43.2" spans="1:8">
      <c r="A27" s="7">
        <v>25</v>
      </c>
      <c r="B27" s="8" t="s">
        <v>57</v>
      </c>
      <c r="C27" s="8" t="s">
        <v>58</v>
      </c>
      <c r="D27" s="8" t="s">
        <v>16</v>
      </c>
      <c r="E27" s="10">
        <v>1</v>
      </c>
      <c r="F27" s="10"/>
      <c r="G27" s="11">
        <f t="shared" si="0"/>
        <v>0</v>
      </c>
      <c r="H27" s="12"/>
    </row>
    <row r="28" s="1" customFormat="1" ht="28.8" spans="1:8">
      <c r="A28" s="7">
        <v>26</v>
      </c>
      <c r="B28" s="8" t="s">
        <v>59</v>
      </c>
      <c r="C28" s="8" t="s">
        <v>60</v>
      </c>
      <c r="D28" s="8" t="s">
        <v>16</v>
      </c>
      <c r="E28" s="10">
        <v>1</v>
      </c>
      <c r="F28" s="10"/>
      <c r="G28" s="11">
        <f t="shared" si="0"/>
        <v>0</v>
      </c>
      <c r="H28" s="12"/>
    </row>
    <row r="29" s="1" customFormat="1" ht="28.8" spans="1:8">
      <c r="A29" s="7">
        <v>27</v>
      </c>
      <c r="B29" s="8" t="s">
        <v>61</v>
      </c>
      <c r="C29" s="8" t="s">
        <v>60</v>
      </c>
      <c r="D29" s="8" t="s">
        <v>16</v>
      </c>
      <c r="E29" s="10">
        <v>1</v>
      </c>
      <c r="F29" s="10"/>
      <c r="G29" s="11">
        <f t="shared" si="0"/>
        <v>0</v>
      </c>
      <c r="H29" s="12"/>
    </row>
    <row r="30" s="1" customFormat="1" ht="28.8" spans="1:8">
      <c r="A30" s="7">
        <v>28</v>
      </c>
      <c r="B30" s="8" t="s">
        <v>62</v>
      </c>
      <c r="C30" s="8" t="s">
        <v>63</v>
      </c>
      <c r="D30" s="8" t="s">
        <v>11</v>
      </c>
      <c r="E30" s="10">
        <f>7.7*26</f>
        <v>200.2</v>
      </c>
      <c r="F30" s="10"/>
      <c r="G30" s="11">
        <f t="shared" si="0"/>
        <v>0</v>
      </c>
      <c r="H30" s="12"/>
    </row>
    <row r="31" s="1" customFormat="1" ht="43.2" spans="1:8">
      <c r="A31" s="7">
        <v>29</v>
      </c>
      <c r="B31" s="8" t="s">
        <v>64</v>
      </c>
      <c r="C31" s="8" t="s">
        <v>65</v>
      </c>
      <c r="D31" s="8" t="s">
        <v>11</v>
      </c>
      <c r="E31" s="10">
        <f>(4.3+4.8)*2.9</f>
        <v>26.39</v>
      </c>
      <c r="F31" s="10"/>
      <c r="G31" s="11">
        <f t="shared" si="0"/>
        <v>0</v>
      </c>
      <c r="H31" s="12"/>
    </row>
    <row r="32" s="1" customFormat="1" ht="28.8" spans="1:8">
      <c r="A32" s="7">
        <v>30</v>
      </c>
      <c r="B32" s="8" t="s">
        <v>66</v>
      </c>
      <c r="C32" s="8" t="s">
        <v>67</v>
      </c>
      <c r="D32" s="8" t="s">
        <v>11</v>
      </c>
      <c r="E32" s="10">
        <f>3.8*2.9</f>
        <v>11.02</v>
      </c>
      <c r="F32" s="10"/>
      <c r="G32" s="11">
        <f t="shared" si="0"/>
        <v>0</v>
      </c>
      <c r="H32" s="12"/>
    </row>
    <row r="33" ht="28.8" spans="1:8">
      <c r="A33" s="7">
        <v>31</v>
      </c>
      <c r="B33" s="8" t="s">
        <v>68</v>
      </c>
      <c r="C33" s="8" t="s">
        <v>69</v>
      </c>
      <c r="D33" s="8" t="s">
        <v>11</v>
      </c>
      <c r="E33" s="10">
        <f>(4.3+4.8)*2.9</f>
        <v>26.39</v>
      </c>
      <c r="F33" s="10"/>
      <c r="G33" s="11">
        <f t="shared" si="0"/>
        <v>0</v>
      </c>
      <c r="H33" s="12"/>
    </row>
    <row r="34" s="1" customFormat="1" ht="28.8" spans="1:8">
      <c r="A34" s="7">
        <v>32</v>
      </c>
      <c r="B34" s="8" t="s">
        <v>70</v>
      </c>
      <c r="C34" s="8" t="s">
        <v>71</v>
      </c>
      <c r="D34" s="8" t="s">
        <v>11</v>
      </c>
      <c r="E34" s="10">
        <f>(1.8+0.3)*3.2+0.7*0.8</f>
        <v>7.28</v>
      </c>
      <c r="F34" s="11"/>
      <c r="G34" s="11">
        <f t="shared" si="0"/>
        <v>0</v>
      </c>
      <c r="H34" s="12"/>
    </row>
    <row r="35" s="1" customFormat="1" ht="28.8" spans="1:8">
      <c r="A35" s="7">
        <v>33</v>
      </c>
      <c r="B35" s="8" t="s">
        <v>72</v>
      </c>
      <c r="C35" s="8" t="s">
        <v>73</v>
      </c>
      <c r="D35" s="8" t="s">
        <v>11</v>
      </c>
      <c r="E35" s="10">
        <f>(3.3-0.7)*3.55</f>
        <v>9.23</v>
      </c>
      <c r="F35" s="11"/>
      <c r="G35" s="11">
        <f t="shared" si="0"/>
        <v>0</v>
      </c>
      <c r="H35" s="12"/>
    </row>
    <row r="36" s="1" customFormat="1" ht="57.6" spans="1:8">
      <c r="A36" s="7">
        <v>34</v>
      </c>
      <c r="B36" s="8" t="s">
        <v>74</v>
      </c>
      <c r="C36" s="8" t="s">
        <v>75</v>
      </c>
      <c r="D36" s="8" t="s">
        <v>11</v>
      </c>
      <c r="E36" s="10">
        <f>3.3*3.55</f>
        <v>11.715</v>
      </c>
      <c r="F36" s="11"/>
      <c r="G36" s="11">
        <f t="shared" si="0"/>
        <v>0</v>
      </c>
      <c r="H36" s="12"/>
    </row>
    <row r="37" s="1" customFormat="1" ht="43.2" spans="1:8">
      <c r="A37" s="7">
        <v>35</v>
      </c>
      <c r="B37" s="8" t="s">
        <v>76</v>
      </c>
      <c r="C37" s="8" t="s">
        <v>77</v>
      </c>
      <c r="D37" s="8" t="s">
        <v>78</v>
      </c>
      <c r="E37" s="10">
        <f>3.55+3.3</f>
        <v>6.85</v>
      </c>
      <c r="F37" s="11"/>
      <c r="G37" s="11">
        <f t="shared" si="0"/>
        <v>0</v>
      </c>
      <c r="H37" s="12"/>
    </row>
    <row r="38" s="1" customFormat="1" ht="57.6" spans="1:8">
      <c r="A38" s="7">
        <v>36</v>
      </c>
      <c r="B38" s="8" t="s">
        <v>79</v>
      </c>
      <c r="C38" s="8" t="s">
        <v>80</v>
      </c>
      <c r="D38" s="8" t="s">
        <v>11</v>
      </c>
      <c r="E38" s="10">
        <f>3.55*0.82</f>
        <v>2.911</v>
      </c>
      <c r="F38" s="11"/>
      <c r="G38" s="11">
        <f t="shared" si="0"/>
        <v>0</v>
      </c>
      <c r="H38" s="12"/>
    </row>
    <row r="39" s="1" customFormat="1" ht="28.8" spans="1:8">
      <c r="A39" s="7">
        <v>37</v>
      </c>
      <c r="B39" s="8" t="s">
        <v>81</v>
      </c>
      <c r="C39" s="8" t="s">
        <v>82</v>
      </c>
      <c r="D39" s="8" t="s">
        <v>11</v>
      </c>
      <c r="E39" s="10">
        <f>2.14*3.96</f>
        <v>8.4744</v>
      </c>
      <c r="F39" s="11"/>
      <c r="G39" s="11">
        <f t="shared" si="0"/>
        <v>0</v>
      </c>
      <c r="H39" s="12"/>
    </row>
    <row r="40" s="1" customFormat="1" ht="43.2" spans="1:8">
      <c r="A40" s="7">
        <v>38</v>
      </c>
      <c r="B40" s="8" t="s">
        <v>83</v>
      </c>
      <c r="C40" s="8" t="s">
        <v>84</v>
      </c>
      <c r="D40" s="8" t="s">
        <v>16</v>
      </c>
      <c r="E40" s="10">
        <v>1</v>
      </c>
      <c r="F40" s="11"/>
      <c r="G40" s="11">
        <f t="shared" si="0"/>
        <v>0</v>
      </c>
      <c r="H40" s="12"/>
    </row>
    <row r="41" s="1" customFormat="1" spans="1:8">
      <c r="A41" s="13"/>
      <c r="B41" s="14" t="s">
        <v>85</v>
      </c>
      <c r="C41" s="14"/>
      <c r="D41" s="14"/>
      <c r="E41" s="15"/>
      <c r="F41" s="16"/>
      <c r="G41" s="16">
        <f>SUM(G3:G40)</f>
        <v>0</v>
      </c>
      <c r="H41" s="17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I13"/>
  <sheetViews>
    <sheetView workbookViewId="0">
      <selection activeCell="H15" sqref="H15"/>
    </sheetView>
  </sheetViews>
  <sheetFormatPr defaultColWidth="9" defaultRowHeight="14.4"/>
  <cols>
    <col min="4" max="4" width="18.6666666666667" customWidth="1"/>
    <col min="5" max="5" width="16.7777777777778" customWidth="1"/>
    <col min="6" max="7" width="20.8888888888889" customWidth="1"/>
    <col min="8" max="9" width="16.4444444444444" customWidth="1"/>
    <col min="10" max="18" width="16.7777777777778" customWidth="1"/>
  </cols>
  <sheetData>
    <row r="3" spans="3:4">
      <c r="C3">
        <v>1</v>
      </c>
      <c r="D3" t="s">
        <v>86</v>
      </c>
    </row>
    <row r="4" spans="5:9">
      <c r="E4" t="s">
        <v>87</v>
      </c>
      <c r="F4" t="s">
        <v>88</v>
      </c>
      <c r="G4" t="s">
        <v>89</v>
      </c>
      <c r="H4" t="s">
        <v>90</v>
      </c>
      <c r="I4" t="s">
        <v>91</v>
      </c>
    </row>
    <row r="7" spans="4:9">
      <c r="D7" t="s">
        <v>92</v>
      </c>
      <c r="G7" t="s">
        <v>93</v>
      </c>
      <c r="H7" t="s">
        <v>94</v>
      </c>
      <c r="I7" t="s">
        <v>95</v>
      </c>
    </row>
    <row r="9" spans="4:9">
      <c r="D9" t="s">
        <v>96</v>
      </c>
      <c r="G9" t="s">
        <v>97</v>
      </c>
      <c r="H9" t="s">
        <v>90</v>
      </c>
      <c r="I9" t="s">
        <v>91</v>
      </c>
    </row>
    <row r="11" spans="4:9">
      <c r="D11" t="s">
        <v>98</v>
      </c>
      <c r="E11" t="s">
        <v>87</v>
      </c>
      <c r="F11" t="s">
        <v>88</v>
      </c>
      <c r="G11" t="s">
        <v>99</v>
      </c>
      <c r="H11" t="s">
        <v>94</v>
      </c>
      <c r="I11" t="s">
        <v>95</v>
      </c>
    </row>
    <row r="13" spans="7:9">
      <c r="G13" t="s">
        <v>100</v>
      </c>
      <c r="H13" t="s">
        <v>101</v>
      </c>
      <c r="I13" t="s">
        <v>102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等你</cp:lastModifiedBy>
  <dcterms:created xsi:type="dcterms:W3CDTF">2023-05-12T11:15:00Z</dcterms:created>
  <dcterms:modified xsi:type="dcterms:W3CDTF">2024-04-17T00:53:37Z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7AD59C73808D4F8B99477BD770D33D9A_13</vt:lpwstr>
  </property>
</Properties>
</file>